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w Karam\Desktop\"/>
    </mc:Choice>
  </mc:AlternateContent>
  <bookViews>
    <workbookView xWindow="0" yWindow="0" windowWidth="18870" windowHeight="9960" activeTab="1"/>
  </bookViews>
  <sheets>
    <sheet name="Inventory and leak test" sheetId="1" r:id="rId1"/>
    <sheet name="Leak test wipe counti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 s="1"/>
  <c r="L8" i="2"/>
  <c r="L15" i="2"/>
  <c r="L7" i="2"/>
  <c r="C13" i="2"/>
  <c r="C6" i="2"/>
  <c r="G11" i="2" s="1"/>
  <c r="G12" i="2" s="1"/>
  <c r="F5" i="1"/>
  <c r="I5" i="1" s="1"/>
  <c r="D5" i="1"/>
  <c r="L16" i="2" l="1"/>
  <c r="C11" i="2"/>
</calcChain>
</file>

<file path=xl/sharedStrings.xml><?xml version="1.0" encoding="utf-8"?>
<sst xmlns="http://schemas.openxmlformats.org/spreadsheetml/2006/main" count="125" uniqueCount="82">
  <si>
    <t>Sealed Source Inventory and Leak Test</t>
  </si>
  <si>
    <t>Source information</t>
  </si>
  <si>
    <t>Nuclide</t>
  </si>
  <si>
    <t xml:space="preserve">Original </t>
  </si>
  <si>
    <t>activity</t>
  </si>
  <si>
    <t xml:space="preserve">Current </t>
  </si>
  <si>
    <t>Half-life</t>
  </si>
  <si>
    <t>(years)</t>
  </si>
  <si>
    <t>Year 1</t>
  </si>
  <si>
    <t>Inventory</t>
  </si>
  <si>
    <t>Leak test</t>
  </si>
  <si>
    <t xml:space="preserve">Initial </t>
  </si>
  <si>
    <t>DPM</t>
  </si>
  <si>
    <t>Year 2</t>
  </si>
  <si>
    <t>Year 3</t>
  </si>
  <si>
    <t>Co-60</t>
  </si>
  <si>
    <t>Units</t>
  </si>
  <si>
    <t>µCi</t>
  </si>
  <si>
    <t xml:space="preserve">assay </t>
  </si>
  <si>
    <t>date</t>
  </si>
  <si>
    <t xml:space="preserve">decay </t>
  </si>
  <si>
    <t>constant</t>
  </si>
  <si>
    <t>age</t>
  </si>
  <si>
    <t>ID or</t>
  </si>
  <si>
    <t>serial #</t>
  </si>
  <si>
    <t>A5231</t>
  </si>
  <si>
    <t>The assay date is the date the source activity was determined - this can be found on the source certificate or purchase paperwork</t>
  </si>
  <si>
    <t>The original activity is the activity as of the assay date - this can also be found on the source certificate or purchase paperwork</t>
  </si>
  <si>
    <t>The half-life must be entered in units of years - if it is given in days, divide the half-life by 365 to convert to years</t>
  </si>
  <si>
    <t>Record the semi-annual inventory by writing the initials of the person conducting the inventory in the appropriate column each time the inventory is performed</t>
  </si>
  <si>
    <t>Record the semi-annual leak test by writing the initials of the person performing the leak test in the appropriate column each time the leak test is performed</t>
  </si>
  <si>
    <t>Not all sources require leak testing - check your radioactive materials license to determine if your sources are exempt from leak testing</t>
  </si>
  <si>
    <t>Notes: 1</t>
  </si>
  <si>
    <t>Enter source information in yellow boxes (other values are calculated), including the units of activity (Ci, Bq, etc.)</t>
  </si>
  <si>
    <t>Use the spreadsheet on the second tab to calculate the leak test DPM</t>
  </si>
  <si>
    <t>The limit is 185 Bq or 11,100 DPM</t>
  </si>
  <si>
    <t xml:space="preserve"> </t>
  </si>
  <si>
    <t>To add information for additional sources, copy the entire row</t>
  </si>
  <si>
    <t>Background radiation</t>
  </si>
  <si>
    <t>Total counts</t>
  </si>
  <si>
    <t>Counting time</t>
  </si>
  <si>
    <t>Count rate (CPM)</t>
  </si>
  <si>
    <t>Counting efficiency</t>
  </si>
  <si>
    <t>Check source activity</t>
  </si>
  <si>
    <t>Check source counts</t>
  </si>
  <si>
    <t>minutes</t>
  </si>
  <si>
    <t>CPM</t>
  </si>
  <si>
    <t>Counting efficiency (single count)</t>
  </si>
  <si>
    <t>Count rate (net)</t>
  </si>
  <si>
    <t>Counting efficiency (multiple counts)</t>
  </si>
  <si>
    <t>Counting time (each count)</t>
  </si>
  <si>
    <t>Leak test results</t>
  </si>
  <si>
    <t>Smear wipe counts</t>
  </si>
  <si>
    <t>Net DPM</t>
  </si>
  <si>
    <t>Notes:    1</t>
  </si>
  <si>
    <t>Enter information in the yellow boxes</t>
  </si>
  <si>
    <t>Background counting time is performed with the counting chamber empty</t>
  </si>
  <si>
    <t>Perform the background count and enter the total number of counts and counting time in cells C3 and C4</t>
  </si>
  <si>
    <t>Count the check source and enter the check source activity, counts, and counting time in cells G3, G5, and G6</t>
  </si>
  <si>
    <t>Alternately, perform multiple check source counts and enter information in cells L1, L3, and up to five counts in cells L6 - L10</t>
  </si>
  <si>
    <t>Perform the leak test</t>
  </si>
  <si>
    <t>Enter in cell C11 the approprite counting efficiency from cell G8 or L12 (depending on whether a single or multiple counts were used)</t>
  </si>
  <si>
    <t>Sealed Source Leak Testing</t>
  </si>
  <si>
    <t>The net DPM is calculated in Cell C13. The cell will turn green if the net DPM is acceptable and will turn red if leak test results exceed allowable levels</t>
  </si>
  <si>
    <t>Enter the Net DPM into the appropriate cell on the Inventory and leak test worksheet</t>
  </si>
  <si>
    <t>Check source half-life</t>
  </si>
  <si>
    <t>years</t>
  </si>
  <si>
    <t>Check source age</t>
  </si>
  <si>
    <t>Current check source activity</t>
  </si>
  <si>
    <t>Check source counts               1</t>
  </si>
  <si>
    <t>Decay-corrected decay rate</t>
  </si>
  <si>
    <t>6a</t>
  </si>
  <si>
    <t>7a</t>
  </si>
  <si>
    <t>6b</t>
  </si>
  <si>
    <t>2a</t>
  </si>
  <si>
    <t>In general, longer counting times are preferred</t>
  </si>
  <si>
    <t xml:space="preserve">Wipe the source capsule and count the wipe </t>
  </si>
  <si>
    <t>Enter the total number of counts and the counting time in cells C8 and C9</t>
  </si>
  <si>
    <t>1a</t>
  </si>
  <si>
    <t>The values entered above are for demonstration purposes only</t>
  </si>
  <si>
    <t>Counting time (min)</t>
  </si>
  <si>
    <t>Net count rate (CPM)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</si>
</sst>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"/>
    <numFmt numFmtId="165" formatCode="0.000"/>
    <numFmt numFmtId="168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3D2F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39" fontId="0" fillId="0" borderId="0" xfId="1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6" borderId="6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6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10" fontId="0" fillId="0" borderId="6" xfId="2" applyNumberFormat="1" applyFont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Border="1" applyAlignment="1">
      <alignment horizontal="center"/>
    </xf>
    <xf numFmtId="10" fontId="0" fillId="4" borderId="1" xfId="2" applyNumberFormat="1" applyFont="1" applyFill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37" fontId="0" fillId="0" borderId="7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53D2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E15" sqref="E15"/>
    </sheetView>
  </sheetViews>
  <sheetFormatPr defaultRowHeight="15" x14ac:dyDescent="0.25"/>
  <cols>
    <col min="1" max="2" width="7.7109375" customWidth="1"/>
    <col min="3" max="4" width="8.42578125" customWidth="1"/>
    <col min="6" max="6" width="7.5703125" customWidth="1"/>
    <col min="7" max="7" width="8.140625" customWidth="1"/>
    <col min="8" max="8" width="5.7109375" customWidth="1"/>
    <col min="9" max="9" width="7.7109375" customWidth="1"/>
  </cols>
  <sheetData>
    <row r="1" spans="1:21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36"/>
    </row>
    <row r="2" spans="1:21" x14ac:dyDescent="0.25">
      <c r="A2" s="3" t="s">
        <v>1</v>
      </c>
      <c r="B2" s="3"/>
      <c r="C2" s="3"/>
      <c r="D2" s="3"/>
      <c r="E2" s="3"/>
      <c r="F2" s="3"/>
      <c r="G2" s="3"/>
      <c r="H2" s="3"/>
      <c r="I2" s="4"/>
      <c r="J2" s="10" t="s">
        <v>8</v>
      </c>
      <c r="K2" s="11"/>
      <c r="L2" s="11"/>
      <c r="M2" s="12"/>
      <c r="N2" s="10" t="s">
        <v>13</v>
      </c>
      <c r="O2" s="11"/>
      <c r="P2" s="11"/>
      <c r="Q2" s="12"/>
      <c r="R2" s="11" t="s">
        <v>14</v>
      </c>
      <c r="S2" s="11"/>
      <c r="T2" s="11"/>
      <c r="U2" s="12"/>
    </row>
    <row r="3" spans="1:21" x14ac:dyDescent="0.25">
      <c r="A3" s="5" t="s">
        <v>2</v>
      </c>
      <c r="B3" s="30" t="s">
        <v>23</v>
      </c>
      <c r="C3" s="6" t="s">
        <v>6</v>
      </c>
      <c r="D3" s="6" t="s">
        <v>20</v>
      </c>
      <c r="E3" s="6" t="s">
        <v>18</v>
      </c>
      <c r="F3" s="6" t="s">
        <v>22</v>
      </c>
      <c r="G3" s="6" t="s">
        <v>3</v>
      </c>
      <c r="H3" s="6" t="s">
        <v>16</v>
      </c>
      <c r="I3" s="7" t="s">
        <v>5</v>
      </c>
      <c r="J3" s="13" t="s">
        <v>9</v>
      </c>
      <c r="K3" s="6" t="s">
        <v>10</v>
      </c>
      <c r="L3" s="6" t="s">
        <v>9</v>
      </c>
      <c r="M3" s="7" t="s">
        <v>10</v>
      </c>
      <c r="N3" s="13" t="s">
        <v>9</v>
      </c>
      <c r="O3" s="6" t="s">
        <v>10</v>
      </c>
      <c r="P3" s="6" t="s">
        <v>9</v>
      </c>
      <c r="Q3" s="7" t="s">
        <v>10</v>
      </c>
      <c r="R3" s="6" t="s">
        <v>9</v>
      </c>
      <c r="S3" s="6" t="s">
        <v>10</v>
      </c>
      <c r="T3" s="6" t="s">
        <v>9</v>
      </c>
      <c r="U3" s="7" t="s">
        <v>10</v>
      </c>
    </row>
    <row r="4" spans="1:21" ht="15.75" thickBot="1" x14ac:dyDescent="0.3">
      <c r="A4" s="15"/>
      <c r="B4" s="31" t="s">
        <v>24</v>
      </c>
      <c r="C4" s="16" t="s">
        <v>7</v>
      </c>
      <c r="D4" s="16" t="s">
        <v>21</v>
      </c>
      <c r="E4" s="16" t="s">
        <v>19</v>
      </c>
      <c r="F4" s="16" t="s">
        <v>7</v>
      </c>
      <c r="G4" s="16" t="s">
        <v>4</v>
      </c>
      <c r="H4" s="16"/>
      <c r="I4" s="17" t="s">
        <v>4</v>
      </c>
      <c r="J4" s="18" t="s">
        <v>11</v>
      </c>
      <c r="K4" s="16" t="s">
        <v>12</v>
      </c>
      <c r="L4" s="16" t="s">
        <v>11</v>
      </c>
      <c r="M4" s="17" t="s">
        <v>12</v>
      </c>
      <c r="N4" s="18" t="s">
        <v>11</v>
      </c>
      <c r="O4" s="16" t="s">
        <v>12</v>
      </c>
      <c r="P4" s="16" t="s">
        <v>11</v>
      </c>
      <c r="Q4" s="17" t="s">
        <v>12</v>
      </c>
      <c r="R4" s="16" t="s">
        <v>11</v>
      </c>
      <c r="S4" s="16" t="s">
        <v>12</v>
      </c>
      <c r="T4" s="16" t="s">
        <v>11</v>
      </c>
      <c r="U4" s="17" t="s">
        <v>12</v>
      </c>
    </row>
    <row r="5" spans="1:21" ht="15.75" thickTop="1" x14ac:dyDescent="0.25">
      <c r="A5" s="22" t="s">
        <v>15</v>
      </c>
      <c r="B5" s="22" t="s">
        <v>25</v>
      </c>
      <c r="C5" s="23">
        <v>5.27</v>
      </c>
      <c r="D5" s="29">
        <f>LN(2)/C5</f>
        <v>0.13152697923338622</v>
      </c>
      <c r="E5" s="24">
        <v>40179</v>
      </c>
      <c r="F5" s="25">
        <f ca="1">(TODAY()-E5)/365</f>
        <v>5.8931506849315065</v>
      </c>
      <c r="G5" s="23">
        <v>100</v>
      </c>
      <c r="H5" s="32" t="s">
        <v>17</v>
      </c>
      <c r="I5" s="26">
        <f ca="1">G5/(EXP(D5*F5))</f>
        <v>46.065388590823346</v>
      </c>
      <c r="J5" s="21"/>
      <c r="K5" s="19"/>
      <c r="L5" s="19"/>
      <c r="M5" s="19"/>
      <c r="N5" s="21"/>
      <c r="O5" s="19"/>
      <c r="P5" s="19"/>
      <c r="Q5" s="37"/>
      <c r="R5" s="19"/>
      <c r="S5" s="19"/>
      <c r="T5" s="19"/>
      <c r="U5" s="37"/>
    </row>
    <row r="6" spans="1:21" x14ac:dyDescent="0.25">
      <c r="A6" s="8"/>
      <c r="B6" s="8"/>
      <c r="C6" s="8"/>
      <c r="D6" s="8"/>
      <c r="E6" s="8"/>
      <c r="F6" s="8"/>
      <c r="G6" s="8"/>
      <c r="H6" s="8"/>
      <c r="I6" s="9"/>
      <c r="J6" s="14"/>
      <c r="K6" s="8"/>
      <c r="L6" s="8"/>
      <c r="M6" s="9"/>
      <c r="N6" s="14"/>
      <c r="O6" s="8"/>
      <c r="P6" s="8"/>
      <c r="Q6" s="9"/>
      <c r="R6" s="8"/>
      <c r="S6" s="8"/>
      <c r="T6" s="8"/>
      <c r="U6" s="9"/>
    </row>
    <row r="7" spans="1:21" x14ac:dyDescent="0.25">
      <c r="A7" s="8"/>
      <c r="B7" s="8"/>
      <c r="C7" s="8"/>
      <c r="D7" s="8"/>
      <c r="E7" s="8"/>
      <c r="F7" s="8"/>
      <c r="G7" s="8"/>
      <c r="H7" s="8"/>
      <c r="I7" s="9"/>
      <c r="J7" s="14"/>
      <c r="K7" s="8"/>
      <c r="L7" s="8"/>
      <c r="M7" s="9"/>
      <c r="N7" s="14"/>
      <c r="O7" s="8"/>
      <c r="P7" s="8"/>
      <c r="Q7" s="9"/>
      <c r="R7" s="8"/>
      <c r="S7" s="8"/>
      <c r="T7" s="8"/>
      <c r="U7" s="9"/>
    </row>
    <row r="8" spans="1:21" x14ac:dyDescent="0.25">
      <c r="A8" s="8"/>
      <c r="B8" s="8"/>
      <c r="C8" s="8"/>
      <c r="D8" s="8"/>
      <c r="E8" s="8"/>
      <c r="F8" s="8"/>
      <c r="G8" s="8"/>
      <c r="H8" s="8"/>
      <c r="I8" s="9"/>
      <c r="J8" s="14"/>
      <c r="K8" s="8"/>
      <c r="L8" s="8"/>
      <c r="M8" s="9"/>
      <c r="N8" s="14"/>
      <c r="O8" s="8"/>
      <c r="P8" s="8"/>
      <c r="Q8" s="9"/>
      <c r="R8" s="8"/>
      <c r="S8" s="8"/>
      <c r="T8" s="8"/>
      <c r="U8" s="9"/>
    </row>
    <row r="9" spans="1:21" x14ac:dyDescent="0.25">
      <c r="A9" s="8"/>
      <c r="B9" s="8"/>
      <c r="C9" s="8"/>
      <c r="D9" s="8"/>
      <c r="E9" s="8"/>
      <c r="F9" s="8"/>
      <c r="G9" s="8"/>
      <c r="H9" s="8"/>
      <c r="I9" s="9"/>
      <c r="J9" s="14"/>
      <c r="K9" s="8"/>
      <c r="L9" s="8"/>
      <c r="M9" s="9"/>
      <c r="N9" s="14"/>
      <c r="O9" s="8"/>
      <c r="P9" s="8"/>
      <c r="Q9" s="9"/>
      <c r="R9" s="8"/>
      <c r="S9" s="8"/>
      <c r="T9" s="8"/>
      <c r="U9" s="9"/>
    </row>
    <row r="10" spans="1:21" x14ac:dyDescent="0.25">
      <c r="A10" s="8"/>
      <c r="B10" s="8"/>
      <c r="C10" s="8"/>
      <c r="D10" s="8"/>
      <c r="E10" s="8"/>
      <c r="F10" s="8"/>
      <c r="G10" s="8"/>
      <c r="H10" s="8"/>
      <c r="I10" s="9"/>
      <c r="J10" s="14"/>
      <c r="K10" s="8"/>
      <c r="L10" s="8"/>
      <c r="M10" s="9"/>
      <c r="N10" s="14"/>
      <c r="O10" s="8"/>
      <c r="P10" s="8"/>
      <c r="Q10" s="9"/>
      <c r="R10" s="8"/>
      <c r="S10" s="8"/>
      <c r="T10" s="8"/>
      <c r="U10" s="9"/>
    </row>
    <row r="11" spans="1:21" x14ac:dyDescent="0.25">
      <c r="A11" s="8"/>
      <c r="B11" s="8"/>
      <c r="C11" s="8"/>
      <c r="D11" s="8"/>
      <c r="E11" s="8"/>
      <c r="F11" s="8"/>
      <c r="G11" s="8"/>
      <c r="H11" s="8"/>
      <c r="I11" s="9"/>
      <c r="J11" s="14"/>
      <c r="K11" s="8"/>
      <c r="L11" s="8"/>
      <c r="M11" s="9"/>
      <c r="N11" s="14"/>
      <c r="O11" s="8"/>
      <c r="P11" s="8"/>
      <c r="Q11" s="9"/>
      <c r="R11" s="8"/>
      <c r="S11" s="8"/>
      <c r="T11" s="8"/>
      <c r="U11" s="9"/>
    </row>
    <row r="12" spans="1:21" x14ac:dyDescent="0.25">
      <c r="A12" s="8"/>
      <c r="B12" s="8"/>
      <c r="C12" s="8"/>
      <c r="D12" s="8"/>
      <c r="E12" s="8"/>
      <c r="F12" s="8"/>
      <c r="G12" s="8"/>
      <c r="H12" s="8"/>
      <c r="I12" s="9"/>
      <c r="J12" s="14"/>
      <c r="K12" s="8"/>
      <c r="L12" s="8"/>
      <c r="M12" s="9"/>
      <c r="N12" s="14"/>
      <c r="O12" s="8"/>
      <c r="P12" s="8"/>
      <c r="Q12" s="9"/>
      <c r="R12" s="8"/>
      <c r="S12" s="8"/>
      <c r="T12" s="8"/>
      <c r="U12" s="9"/>
    </row>
    <row r="13" spans="1:21" x14ac:dyDescent="0.25">
      <c r="A13" s="8"/>
      <c r="B13" s="8"/>
      <c r="C13" s="8"/>
      <c r="D13" s="8"/>
      <c r="E13" s="8"/>
      <c r="F13" s="8"/>
      <c r="G13" s="8"/>
      <c r="H13" s="8"/>
      <c r="I13" s="9"/>
      <c r="J13" s="14"/>
      <c r="K13" s="8"/>
      <c r="L13" s="8"/>
      <c r="M13" s="9"/>
      <c r="N13" s="14"/>
      <c r="O13" s="8"/>
      <c r="P13" s="8"/>
      <c r="Q13" s="9"/>
      <c r="R13" s="8"/>
      <c r="S13" s="8"/>
      <c r="T13" s="8"/>
      <c r="U13" s="9"/>
    </row>
    <row r="14" spans="1:21" x14ac:dyDescent="0.25">
      <c r="A14" s="8"/>
      <c r="B14" s="8"/>
      <c r="C14" s="8"/>
      <c r="D14" s="8"/>
      <c r="E14" s="8"/>
      <c r="F14" s="8"/>
      <c r="G14" s="8"/>
      <c r="H14" s="8"/>
      <c r="I14" s="9"/>
      <c r="J14" s="14"/>
      <c r="K14" s="8"/>
      <c r="L14" s="8"/>
      <c r="M14" s="9"/>
      <c r="N14" s="14"/>
      <c r="O14" s="8"/>
      <c r="P14" s="8"/>
      <c r="Q14" s="9"/>
      <c r="R14" s="8"/>
      <c r="S14" s="8"/>
      <c r="T14" s="8"/>
      <c r="U14" s="9"/>
    </row>
    <row r="15" spans="1:21" x14ac:dyDescent="0.25">
      <c r="A15" s="8"/>
      <c r="B15" s="8"/>
      <c r="C15" s="8"/>
      <c r="D15" s="8"/>
      <c r="E15" s="8"/>
      <c r="F15" s="8"/>
      <c r="G15" s="8"/>
      <c r="H15" s="8"/>
      <c r="I15" s="9"/>
      <c r="J15" s="14"/>
      <c r="K15" s="8"/>
      <c r="L15" s="8"/>
      <c r="M15" s="9"/>
      <c r="N15" s="14"/>
      <c r="O15" s="8"/>
      <c r="P15" s="8"/>
      <c r="Q15" s="9"/>
      <c r="R15" s="8"/>
      <c r="S15" s="8"/>
      <c r="T15" s="8"/>
      <c r="U15" s="9"/>
    </row>
    <row r="16" spans="1:21" x14ac:dyDescent="0.25">
      <c r="A16" s="8"/>
      <c r="B16" s="8"/>
      <c r="C16" s="8"/>
      <c r="D16" s="8"/>
      <c r="E16" s="8"/>
      <c r="F16" s="8"/>
      <c r="G16" s="8"/>
      <c r="H16" s="8"/>
      <c r="I16" s="9"/>
      <c r="J16" s="14"/>
      <c r="K16" s="8"/>
      <c r="L16" s="8"/>
      <c r="M16" s="9"/>
      <c r="N16" s="14"/>
      <c r="O16" s="8"/>
      <c r="P16" s="8"/>
      <c r="Q16" s="9"/>
      <c r="R16" s="8"/>
      <c r="S16" s="8"/>
      <c r="T16" s="8"/>
      <c r="U16" s="9"/>
    </row>
    <row r="17" spans="1:21" x14ac:dyDescent="0.25">
      <c r="A17" s="8"/>
      <c r="B17" s="8"/>
      <c r="C17" s="8"/>
      <c r="D17" s="8"/>
      <c r="E17" s="8"/>
      <c r="F17" s="8"/>
      <c r="G17" s="8"/>
      <c r="H17" s="8"/>
      <c r="I17" s="9"/>
      <c r="J17" s="14"/>
      <c r="K17" s="8"/>
      <c r="L17" s="8"/>
      <c r="M17" s="9"/>
      <c r="N17" s="14"/>
      <c r="O17" s="8"/>
      <c r="P17" s="8"/>
      <c r="Q17" s="9"/>
      <c r="R17" s="8"/>
      <c r="S17" s="8"/>
      <c r="T17" s="8"/>
      <c r="U17" s="9"/>
    </row>
    <row r="18" spans="1:21" x14ac:dyDescent="0.25">
      <c r="A18" s="8"/>
      <c r="B18" s="8"/>
      <c r="C18" s="8"/>
      <c r="D18" s="8"/>
      <c r="E18" s="8"/>
      <c r="F18" s="8"/>
      <c r="G18" s="8"/>
      <c r="H18" s="8"/>
      <c r="I18" s="9"/>
      <c r="J18" s="14"/>
      <c r="K18" s="8"/>
      <c r="L18" s="8"/>
      <c r="M18" s="9"/>
      <c r="N18" s="14"/>
      <c r="O18" s="8"/>
      <c r="P18" s="8"/>
      <c r="Q18" s="9"/>
      <c r="R18" s="8"/>
      <c r="S18" s="8"/>
      <c r="T18" s="8"/>
      <c r="U18" s="9"/>
    </row>
    <row r="19" spans="1:21" x14ac:dyDescent="0.25">
      <c r="A19" s="8"/>
      <c r="B19" s="8"/>
      <c r="C19" s="8"/>
      <c r="D19" s="8"/>
      <c r="E19" s="8"/>
      <c r="F19" s="8"/>
      <c r="G19" s="8"/>
      <c r="H19" s="8"/>
      <c r="I19" s="9"/>
      <c r="J19" s="14"/>
      <c r="K19" s="8"/>
      <c r="L19" s="8"/>
      <c r="M19" s="9"/>
      <c r="N19" s="14"/>
      <c r="O19" s="8"/>
      <c r="P19" s="8"/>
      <c r="Q19" s="9"/>
      <c r="R19" s="8"/>
      <c r="S19" s="8"/>
      <c r="T19" s="8"/>
      <c r="U19" s="9"/>
    </row>
    <row r="20" spans="1:21" x14ac:dyDescent="0.25">
      <c r="A20" s="8"/>
      <c r="B20" s="8"/>
      <c r="C20" s="8"/>
      <c r="D20" s="8"/>
      <c r="E20" s="8"/>
      <c r="F20" s="8"/>
      <c r="G20" s="8"/>
      <c r="H20" s="8"/>
      <c r="I20" s="9"/>
      <c r="J20" s="14"/>
      <c r="K20" s="8"/>
      <c r="L20" s="8"/>
      <c r="M20" s="9"/>
      <c r="N20" s="14"/>
      <c r="O20" s="8"/>
      <c r="P20" s="8"/>
      <c r="Q20" s="9"/>
      <c r="R20" s="8"/>
      <c r="S20" s="8"/>
      <c r="T20" s="8"/>
      <c r="U20" s="9"/>
    </row>
    <row r="21" spans="1:21" x14ac:dyDescent="0.25">
      <c r="A21" s="8"/>
      <c r="B21" s="8"/>
      <c r="C21" s="8"/>
      <c r="D21" s="8"/>
      <c r="E21" s="8"/>
      <c r="F21" s="8"/>
      <c r="G21" s="8"/>
      <c r="H21" s="8"/>
      <c r="I21" s="9"/>
      <c r="J21" s="14"/>
      <c r="K21" s="8"/>
      <c r="L21" s="8"/>
      <c r="M21" s="9"/>
      <c r="N21" s="14"/>
      <c r="O21" s="8"/>
      <c r="P21" s="8"/>
      <c r="Q21" s="9"/>
      <c r="R21" s="8"/>
      <c r="S21" s="8"/>
      <c r="T21" s="8"/>
      <c r="U21" s="9"/>
    </row>
    <row r="22" spans="1:21" x14ac:dyDescent="0.25">
      <c r="A22" s="8"/>
      <c r="B22" s="8"/>
      <c r="C22" s="8"/>
      <c r="D22" s="8"/>
      <c r="E22" s="8"/>
      <c r="F22" s="8"/>
      <c r="G22" s="8"/>
      <c r="H22" s="8"/>
      <c r="I22" s="9"/>
      <c r="J22" s="14"/>
      <c r="K22" s="8"/>
      <c r="L22" s="8"/>
      <c r="M22" s="9"/>
      <c r="N22" s="14"/>
      <c r="O22" s="8"/>
      <c r="P22" s="8"/>
      <c r="Q22" s="9"/>
      <c r="R22" s="8"/>
      <c r="S22" s="8"/>
      <c r="T22" s="8"/>
      <c r="U22" s="9"/>
    </row>
    <row r="23" spans="1:21" x14ac:dyDescent="0.25">
      <c r="A23" s="33"/>
      <c r="B23" s="33"/>
      <c r="C23" s="33"/>
      <c r="D23" s="33"/>
      <c r="E23" s="33"/>
      <c r="F23" s="33"/>
      <c r="G23" s="33"/>
      <c r="H23" s="33"/>
      <c r="I23" s="34"/>
      <c r="J23" s="35"/>
      <c r="K23" s="33"/>
      <c r="L23" s="33"/>
      <c r="M23" s="34"/>
      <c r="N23" s="35"/>
      <c r="O23" s="33"/>
      <c r="P23" s="33"/>
      <c r="Q23" s="34"/>
      <c r="R23" s="33"/>
      <c r="S23" s="33"/>
      <c r="T23" s="33"/>
      <c r="U23" s="34"/>
    </row>
    <row r="26" spans="1:21" x14ac:dyDescent="0.25">
      <c r="A26" s="1" t="s">
        <v>32</v>
      </c>
      <c r="B26" t="s">
        <v>33</v>
      </c>
      <c r="P26" t="s">
        <v>36</v>
      </c>
    </row>
    <row r="27" spans="1:21" x14ac:dyDescent="0.25">
      <c r="A27" s="1">
        <v>2</v>
      </c>
      <c r="B27" t="s">
        <v>26</v>
      </c>
    </row>
    <row r="28" spans="1:21" x14ac:dyDescent="0.25">
      <c r="A28" s="1">
        <v>3</v>
      </c>
      <c r="B28" t="s">
        <v>27</v>
      </c>
    </row>
    <row r="29" spans="1:21" x14ac:dyDescent="0.25">
      <c r="A29" s="1">
        <v>4</v>
      </c>
      <c r="B29" t="s">
        <v>28</v>
      </c>
    </row>
    <row r="30" spans="1:21" x14ac:dyDescent="0.25">
      <c r="A30" s="1">
        <v>5</v>
      </c>
      <c r="B30" t="s">
        <v>29</v>
      </c>
    </row>
    <row r="31" spans="1:21" x14ac:dyDescent="0.25">
      <c r="A31" s="1">
        <v>6</v>
      </c>
      <c r="B31" t="s">
        <v>30</v>
      </c>
    </row>
    <row r="32" spans="1:21" x14ac:dyDescent="0.25">
      <c r="B32" s="2" t="s">
        <v>71</v>
      </c>
      <c r="C32" t="s">
        <v>31</v>
      </c>
    </row>
    <row r="33" spans="1:3" x14ac:dyDescent="0.25">
      <c r="A33" s="1">
        <v>7</v>
      </c>
      <c r="B33" t="s">
        <v>34</v>
      </c>
    </row>
    <row r="34" spans="1:3" x14ac:dyDescent="0.25">
      <c r="B34" s="2" t="s">
        <v>72</v>
      </c>
      <c r="C34" t="s">
        <v>35</v>
      </c>
    </row>
    <row r="35" spans="1:3" x14ac:dyDescent="0.25">
      <c r="A35" s="1">
        <v>8</v>
      </c>
      <c r="B35" t="s">
        <v>37</v>
      </c>
    </row>
  </sheetData>
  <mergeCells count="6">
    <mergeCell ref="R2:U2"/>
    <mergeCell ref="A1:U1"/>
    <mergeCell ref="A3:A4"/>
    <mergeCell ref="A2:I2"/>
    <mergeCell ref="J2:M2"/>
    <mergeCell ref="N2:Q2"/>
  </mergeCells>
  <conditionalFormatting sqref="K5">
    <cfRule type="cellIs" dxfId="30" priority="16" operator="equal">
      <formula>0</formula>
    </cfRule>
    <cfRule type="cellIs" dxfId="29" priority="27" operator="lessThan">
      <formula>11100</formula>
    </cfRule>
    <cfRule type="cellIs" dxfId="28" priority="28" operator="greaterThan">
      <formula>11100</formula>
    </cfRule>
  </conditionalFormatting>
  <conditionalFormatting sqref="M5">
    <cfRule type="cellIs" dxfId="17" priority="13" operator="equal">
      <formula>0</formula>
    </cfRule>
    <cfRule type="cellIs" dxfId="16" priority="14" operator="lessThan">
      <formula>11100</formula>
    </cfRule>
    <cfRule type="cellIs" dxfId="15" priority="15" operator="greaterThan">
      <formula>11100</formula>
    </cfRule>
  </conditionalFormatting>
  <conditionalFormatting sqref="O5">
    <cfRule type="cellIs" dxfId="14" priority="10" operator="equal">
      <formula>0</formula>
    </cfRule>
    <cfRule type="cellIs" dxfId="13" priority="11" operator="lessThan">
      <formula>11100</formula>
    </cfRule>
    <cfRule type="cellIs" dxfId="12" priority="12" operator="greaterThan">
      <formula>11100</formula>
    </cfRule>
  </conditionalFormatting>
  <conditionalFormatting sqref="Q5">
    <cfRule type="cellIs" dxfId="11" priority="7" operator="equal">
      <formula>0</formula>
    </cfRule>
    <cfRule type="cellIs" dxfId="10" priority="8" operator="lessThan">
      <formula>11100</formula>
    </cfRule>
    <cfRule type="cellIs" dxfId="9" priority="9" operator="greaterThan">
      <formula>11100</formula>
    </cfRule>
  </conditionalFormatting>
  <conditionalFormatting sqref="S5">
    <cfRule type="cellIs" dxfId="8" priority="4" operator="equal">
      <formula>0</formula>
    </cfRule>
    <cfRule type="cellIs" dxfId="7" priority="5" operator="lessThan">
      <formula>11100</formula>
    </cfRule>
    <cfRule type="cellIs" dxfId="6" priority="6" operator="greaterThan">
      <formula>11100</formula>
    </cfRule>
  </conditionalFormatting>
  <conditionalFormatting sqref="U5">
    <cfRule type="cellIs" dxfId="5" priority="1" operator="equal">
      <formula>0</formula>
    </cfRule>
    <cfRule type="cellIs" dxfId="4" priority="2" operator="lessThan">
      <formula>11100</formula>
    </cfRule>
    <cfRule type="cellIs" dxfId="3" priority="3" operator="greaterThan">
      <formula>11100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D29" sqref="D29"/>
    </sheetView>
  </sheetViews>
  <sheetFormatPr defaultRowHeight="15" x14ac:dyDescent="0.25"/>
  <cols>
    <col min="2" max="2" width="10.85546875" customWidth="1"/>
    <col min="3" max="3" width="9.42578125" customWidth="1"/>
    <col min="4" max="4" width="2" customWidth="1"/>
    <col min="6" max="6" width="15.7109375" customWidth="1"/>
    <col min="7" max="7" width="10.42578125" customWidth="1"/>
    <col min="9" max="9" width="1.85546875" customWidth="1"/>
    <col min="11" max="11" width="16.85546875" customWidth="1"/>
  </cols>
  <sheetData>
    <row r="1" spans="1:13" ht="18.75" x14ac:dyDescent="0.3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5.25" customHeight="1" x14ac:dyDescent="0.25"/>
    <row r="3" spans="1:13" x14ac:dyDescent="0.25">
      <c r="A3" s="38" t="s">
        <v>38</v>
      </c>
      <c r="B3" s="39"/>
      <c r="C3" s="40"/>
      <c r="E3" s="38" t="s">
        <v>47</v>
      </c>
      <c r="F3" s="39"/>
      <c r="G3" s="39"/>
      <c r="H3" s="40"/>
      <c r="J3" s="38" t="s">
        <v>49</v>
      </c>
      <c r="K3" s="39"/>
      <c r="L3" s="39"/>
      <c r="M3" s="40"/>
    </row>
    <row r="4" spans="1:13" x14ac:dyDescent="0.25">
      <c r="A4" s="41" t="s">
        <v>39</v>
      </c>
      <c r="B4" s="42"/>
      <c r="C4" s="45">
        <v>500</v>
      </c>
      <c r="E4" s="14" t="s">
        <v>43</v>
      </c>
      <c r="F4" s="8"/>
      <c r="G4" s="23">
        <v>0.1</v>
      </c>
      <c r="H4" s="43" t="s">
        <v>17</v>
      </c>
      <c r="J4" s="14" t="s">
        <v>43</v>
      </c>
      <c r="K4" s="8"/>
      <c r="L4" s="23">
        <v>0.1</v>
      </c>
      <c r="M4" s="43" t="s">
        <v>17</v>
      </c>
    </row>
    <row r="5" spans="1:13" x14ac:dyDescent="0.25">
      <c r="A5" s="41" t="s">
        <v>40</v>
      </c>
      <c r="B5" s="42"/>
      <c r="C5" s="45">
        <v>5</v>
      </c>
      <c r="E5" s="14" t="s">
        <v>65</v>
      </c>
      <c r="F5" s="8"/>
      <c r="G5" s="23">
        <v>101</v>
      </c>
      <c r="H5" s="20" t="s">
        <v>66</v>
      </c>
      <c r="J5" s="14" t="s">
        <v>65</v>
      </c>
      <c r="K5" s="8"/>
      <c r="L5" s="23">
        <v>101</v>
      </c>
      <c r="M5" s="20" t="s">
        <v>66</v>
      </c>
    </row>
    <row r="6" spans="1:13" x14ac:dyDescent="0.25">
      <c r="A6" s="35" t="s">
        <v>41</v>
      </c>
      <c r="B6" s="33"/>
      <c r="C6" s="46">
        <f>C4/C5</f>
        <v>100</v>
      </c>
      <c r="E6" s="14" t="s">
        <v>67</v>
      </c>
      <c r="F6" s="8"/>
      <c r="G6" s="23">
        <v>5</v>
      </c>
      <c r="H6" s="20" t="s">
        <v>66</v>
      </c>
      <c r="J6" s="14" t="s">
        <v>67</v>
      </c>
      <c r="K6" s="8"/>
      <c r="L6" s="23">
        <v>5</v>
      </c>
      <c r="M6" s="20" t="s">
        <v>66</v>
      </c>
    </row>
    <row r="7" spans="1:13" x14ac:dyDescent="0.25">
      <c r="E7" s="14" t="s">
        <v>68</v>
      </c>
      <c r="F7" s="8"/>
      <c r="G7" s="49">
        <f>G4/EXP(0.693/G5*G6)</f>
        <v>9.6627487969966494E-2</v>
      </c>
      <c r="H7" s="43" t="s">
        <v>17</v>
      </c>
      <c r="J7" s="14" t="s">
        <v>68</v>
      </c>
      <c r="K7" s="8"/>
      <c r="L7" s="49">
        <f>L4/EXP(0.693/L5*L6)</f>
        <v>9.6627487969966494E-2</v>
      </c>
      <c r="M7" s="43" t="s">
        <v>17</v>
      </c>
    </row>
    <row r="8" spans="1:13" x14ac:dyDescent="0.25">
      <c r="A8" s="38" t="s">
        <v>51</v>
      </c>
      <c r="B8" s="39"/>
      <c r="C8" s="40"/>
      <c r="E8" s="14" t="s">
        <v>70</v>
      </c>
      <c r="G8" s="44">
        <f>G7*2220000</f>
        <v>214513.02329332562</v>
      </c>
      <c r="H8" s="20" t="s">
        <v>12</v>
      </c>
      <c r="J8" s="14" t="s">
        <v>70</v>
      </c>
      <c r="L8" s="44">
        <f>L7*2220000</f>
        <v>214513.02329332562</v>
      </c>
      <c r="M8" s="20" t="s">
        <v>12</v>
      </c>
    </row>
    <row r="9" spans="1:13" x14ac:dyDescent="0.25">
      <c r="A9" s="14" t="s">
        <v>52</v>
      </c>
      <c r="B9" s="8"/>
      <c r="C9" s="45">
        <v>150</v>
      </c>
      <c r="E9" s="14" t="s">
        <v>44</v>
      </c>
      <c r="F9" s="8"/>
      <c r="G9" s="23">
        <v>20000</v>
      </c>
      <c r="H9" s="9"/>
      <c r="J9" s="14" t="s">
        <v>50</v>
      </c>
      <c r="K9" s="8"/>
      <c r="L9" s="23">
        <v>10</v>
      </c>
      <c r="M9" s="20" t="s">
        <v>45</v>
      </c>
    </row>
    <row r="10" spans="1:13" x14ac:dyDescent="0.25">
      <c r="A10" s="14" t="s">
        <v>80</v>
      </c>
      <c r="B10" s="8"/>
      <c r="C10" s="45">
        <v>1</v>
      </c>
      <c r="E10" s="14" t="s">
        <v>40</v>
      </c>
      <c r="F10" s="8"/>
      <c r="G10" s="23">
        <v>5</v>
      </c>
      <c r="H10" s="20" t="s">
        <v>45</v>
      </c>
      <c r="J10" s="14" t="s">
        <v>69</v>
      </c>
      <c r="K10" s="8"/>
      <c r="L10" s="23">
        <v>20000</v>
      </c>
      <c r="M10" s="9"/>
    </row>
    <row r="11" spans="1:13" x14ac:dyDescent="0.25">
      <c r="A11" s="14" t="s">
        <v>81</v>
      </c>
      <c r="B11" s="8"/>
      <c r="C11" s="51">
        <f>(C9/C10)-C6</f>
        <v>50</v>
      </c>
      <c r="E11" s="14" t="s">
        <v>48</v>
      </c>
      <c r="F11" s="8"/>
      <c r="G11" s="19">
        <f>(G9/G10)-C6</f>
        <v>3900</v>
      </c>
      <c r="H11" s="20" t="s">
        <v>46</v>
      </c>
      <c r="J11" s="14"/>
      <c r="K11" s="8">
        <v>2</v>
      </c>
      <c r="L11" s="23"/>
      <c r="M11" s="9"/>
    </row>
    <row r="12" spans="1:13" x14ac:dyDescent="0.25">
      <c r="A12" s="48" t="s">
        <v>42</v>
      </c>
      <c r="C12" s="50">
        <v>8.8999999999999999E-3</v>
      </c>
      <c r="E12" s="35" t="s">
        <v>42</v>
      </c>
      <c r="F12" s="33"/>
      <c r="G12" s="47">
        <f>G11/G8</f>
        <v>1.8180714346033577E-2</v>
      </c>
      <c r="H12" s="34"/>
      <c r="J12" s="14"/>
      <c r="K12" s="8">
        <v>3</v>
      </c>
      <c r="L12" s="23"/>
      <c r="M12" s="9"/>
    </row>
    <row r="13" spans="1:13" x14ac:dyDescent="0.25">
      <c r="A13" s="35" t="s">
        <v>53</v>
      </c>
      <c r="B13" s="33"/>
      <c r="C13" s="52">
        <f>(C11/C12)</f>
        <v>5617.9775280898875</v>
      </c>
      <c r="J13" s="14"/>
      <c r="K13" s="8">
        <v>4</v>
      </c>
      <c r="L13" s="23"/>
      <c r="M13" s="9"/>
    </row>
    <row r="14" spans="1:13" x14ac:dyDescent="0.25">
      <c r="J14" s="14"/>
      <c r="K14" s="48">
        <v>5</v>
      </c>
      <c r="L14" s="23"/>
      <c r="M14" s="9"/>
    </row>
    <row r="15" spans="1:13" x14ac:dyDescent="0.25">
      <c r="A15" s="1" t="s">
        <v>54</v>
      </c>
      <c r="B15" t="s">
        <v>55</v>
      </c>
      <c r="J15" s="14" t="s">
        <v>48</v>
      </c>
      <c r="K15" s="8"/>
      <c r="L15" s="19">
        <f>(AVERAGE(L10:L14)/L9)-C6</f>
        <v>1900</v>
      </c>
      <c r="M15" s="20" t="s">
        <v>46</v>
      </c>
    </row>
    <row r="16" spans="1:13" x14ac:dyDescent="0.25">
      <c r="B16" s="2" t="s">
        <v>78</v>
      </c>
      <c r="C16" t="s">
        <v>79</v>
      </c>
      <c r="J16" s="35" t="s">
        <v>42</v>
      </c>
      <c r="K16" s="33"/>
      <c r="L16" s="47">
        <f>L15/L8</f>
        <v>8.857271091657383E-3</v>
      </c>
      <c r="M16" s="34"/>
    </row>
    <row r="17" spans="1:3" x14ac:dyDescent="0.25">
      <c r="A17" s="1">
        <v>2</v>
      </c>
      <c r="B17" t="s">
        <v>56</v>
      </c>
    </row>
    <row r="18" spans="1:3" x14ac:dyDescent="0.25">
      <c r="B18" s="2" t="s">
        <v>74</v>
      </c>
      <c r="C18" t="s">
        <v>75</v>
      </c>
    </row>
    <row r="19" spans="1:3" x14ac:dyDescent="0.25">
      <c r="A19" s="1">
        <v>3</v>
      </c>
      <c r="B19" t="s">
        <v>57</v>
      </c>
    </row>
    <row r="20" spans="1:3" x14ac:dyDescent="0.25">
      <c r="A20" s="1">
        <v>4</v>
      </c>
      <c r="B20" t="s">
        <v>58</v>
      </c>
    </row>
    <row r="21" spans="1:3" x14ac:dyDescent="0.25">
      <c r="A21" s="1">
        <v>5</v>
      </c>
      <c r="B21" t="s">
        <v>59</v>
      </c>
    </row>
    <row r="22" spans="1:3" x14ac:dyDescent="0.25">
      <c r="A22" s="1">
        <v>6</v>
      </c>
      <c r="B22" t="s">
        <v>60</v>
      </c>
    </row>
    <row r="23" spans="1:3" x14ac:dyDescent="0.25">
      <c r="B23" s="2" t="s">
        <v>71</v>
      </c>
      <c r="C23" t="s">
        <v>76</v>
      </c>
    </row>
    <row r="24" spans="1:3" x14ac:dyDescent="0.25">
      <c r="B24" s="2" t="s">
        <v>73</v>
      </c>
      <c r="C24" t="s">
        <v>77</v>
      </c>
    </row>
    <row r="25" spans="1:3" x14ac:dyDescent="0.25">
      <c r="A25" s="1">
        <v>7</v>
      </c>
      <c r="B25" t="s">
        <v>61</v>
      </c>
    </row>
    <row r="26" spans="1:3" x14ac:dyDescent="0.25">
      <c r="A26" s="1">
        <v>8</v>
      </c>
      <c r="B26" t="s">
        <v>63</v>
      </c>
    </row>
    <row r="27" spans="1:3" x14ac:dyDescent="0.25">
      <c r="A27" s="1">
        <v>9</v>
      </c>
      <c r="B27" t="s">
        <v>64</v>
      </c>
    </row>
  </sheetData>
  <mergeCells count="7">
    <mergeCell ref="A8:C8"/>
    <mergeCell ref="A1:M1"/>
    <mergeCell ref="A3:C3"/>
    <mergeCell ref="A4:B4"/>
    <mergeCell ref="A5:B5"/>
    <mergeCell ref="E3:H3"/>
    <mergeCell ref="J3:M3"/>
  </mergeCells>
  <conditionalFormatting sqref="C13">
    <cfRule type="cellIs" dxfId="2" priority="1" operator="equal">
      <formula>11100</formula>
    </cfRule>
    <cfRule type="cellIs" priority="2" operator="equal">
      <formula>0</formula>
    </cfRule>
    <cfRule type="cellIs" dxfId="1" priority="3" operator="lessThan">
      <formula>11100</formula>
    </cfRule>
    <cfRule type="cellIs" dxfId="0" priority="4" operator="greaterThan">
      <formula>11100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and leak test</vt:lpstr>
      <vt:lpstr>Leak test wipe counting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 King</dc:creator>
  <cp:lastModifiedBy>BB King</cp:lastModifiedBy>
  <dcterms:created xsi:type="dcterms:W3CDTF">2015-11-22T22:00:59Z</dcterms:created>
  <dcterms:modified xsi:type="dcterms:W3CDTF">2015-11-23T03:07:42Z</dcterms:modified>
</cp:coreProperties>
</file>